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0620" windowHeight="1048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E37" i="1"/>
  <c r="E38"/>
  <c r="D35"/>
  <c r="H55" l="1"/>
  <c r="H53"/>
  <c r="H51"/>
  <c r="H49"/>
  <c r="D38" l="1"/>
  <c r="D37"/>
  <c r="C8"/>
  <c r="D36"/>
  <c r="E36"/>
  <c r="E35"/>
  <c r="F35" s="1"/>
  <c r="G20"/>
  <c r="D45"/>
  <c r="D46" s="1"/>
  <c r="E34"/>
  <c r="F34" s="1"/>
  <c r="F40" s="1"/>
  <c r="D48" l="1"/>
  <c r="D47"/>
  <c r="J37"/>
  <c r="F37" s="1"/>
  <c r="J38"/>
  <c r="F36"/>
  <c r="F38" l="1"/>
  <c r="F39" s="1"/>
  <c r="F41" s="1"/>
</calcChain>
</file>

<file path=xl/sharedStrings.xml><?xml version="1.0" encoding="utf-8"?>
<sst xmlns="http://schemas.openxmlformats.org/spreadsheetml/2006/main" count="113" uniqueCount="86">
  <si>
    <t>Dane dotyczące Stażysty:</t>
  </si>
  <si>
    <t>Imię, nazwisko:</t>
  </si>
  <si>
    <t>Adres zamieszkania:</t>
  </si>
  <si>
    <t>Kierunek studiów:</t>
  </si>
  <si>
    <t>Okres realizacji stażu:</t>
  </si>
  <si>
    <t>Nr umowy trójstronnej na realizację stażu:</t>
  </si>
  <si>
    <t>Nazwa Pracodawcy:</t>
  </si>
  <si>
    <t xml:space="preserve">Wniosek nr: </t>
  </si>
  <si>
    <t>Kraków</t>
  </si>
  <si>
    <t>miescowość</t>
  </si>
  <si>
    <t>data</t>
  </si>
  <si>
    <t>Dane dotyczące realizowanego stażu:</t>
  </si>
  <si>
    <t>Wynagrodzenie za staż:</t>
  </si>
  <si>
    <t>Nr rachunku bankowgo:</t>
  </si>
  <si>
    <t>Rodzaj wydatku:</t>
  </si>
  <si>
    <t>dla:</t>
  </si>
  <si>
    <t>komentarz</t>
  </si>
  <si>
    <t>Kwota do wypłaty (w złotych):</t>
  </si>
  <si>
    <t>Nr załącznika</t>
  </si>
  <si>
    <t>Wykaz załączników:</t>
  </si>
  <si>
    <t>1.</t>
  </si>
  <si>
    <t>2.</t>
  </si>
  <si>
    <t>3.</t>
  </si>
  <si>
    <t>4.</t>
  </si>
  <si>
    <t>Nr załącznika (umowy, faktury, rachunku, biletu)</t>
  </si>
  <si>
    <t>5.</t>
  </si>
  <si>
    <t>6.</t>
  </si>
  <si>
    <t>Dziennik stażu</t>
  </si>
  <si>
    <t>Lista obecności na stażu</t>
  </si>
  <si>
    <t>Zaświadczenie o ukończeniu stażu</t>
  </si>
  <si>
    <t>Opina/sparwozdanie z ukończenia stażu</t>
  </si>
  <si>
    <t>wynagrodzenie brutto za faktycznie zrealizowane godziny stażu (iloczyn l. godzin z dziennika stazu/listy obecności x stawka 18,50 zł brutto/godz)</t>
  </si>
  <si>
    <t>wynagrodzenie stażowe</t>
  </si>
  <si>
    <t>7.</t>
  </si>
  <si>
    <t>8.</t>
  </si>
  <si>
    <t>9.</t>
  </si>
  <si>
    <t>10.</t>
  </si>
  <si>
    <t>11.</t>
  </si>
  <si>
    <t>12.</t>
  </si>
  <si>
    <t>nie dotyczy</t>
  </si>
  <si>
    <t>zakwaterowanie</t>
  </si>
  <si>
    <t>Potwierdzenie zapłaty za zakwaterowanie</t>
  </si>
  <si>
    <t>Potwierdzenie zapłaty za przejazd</t>
  </si>
  <si>
    <t>Przedmiot świadczenia/wydatku do refundacji:</t>
  </si>
  <si>
    <t>dojazdy po mieście w miescowości reazlizacji stażu</t>
  </si>
  <si>
    <t>1-4</t>
  </si>
  <si>
    <t>Rodzaj/nazwa załącznika.</t>
  </si>
  <si>
    <t>Lp.</t>
  </si>
  <si>
    <t>…………………………………………</t>
  </si>
  <si>
    <t>podpis</t>
  </si>
  <si>
    <r>
      <t xml:space="preserve">co stanowi </t>
    </r>
    <r>
      <rPr>
        <sz val="9"/>
        <color theme="1"/>
        <rFont val="Czcionka tekstu podstawowego"/>
        <charset val="238"/>
      </rPr>
      <t>(ilość dni od daty rozpoczęcia stażu do dnia jego zakończenia)</t>
    </r>
  </si>
  <si>
    <t>Adres Pracodawcy/ adres realizacji stażu:</t>
  </si>
  <si>
    <t>5-6</t>
  </si>
  <si>
    <t>Umowa najmu/ faktura/rachunek (miesiac 1)</t>
  </si>
  <si>
    <t>Potwierdzenie zapłaty za zakwaterowanie (miesiac 2)</t>
  </si>
  <si>
    <t>Faktura/rachunek/bilet mies./tygodn. (miesiąc 1)</t>
  </si>
  <si>
    <t>Faktura/rachunek/bilet mies./tygodn. (miesiąc 2)</t>
  </si>
  <si>
    <t>Zakwaterowanie (miesiac 1)*</t>
  </si>
  <si>
    <t>Zakwaterowanie (miesiac 2)*</t>
  </si>
  <si>
    <t>ilość jednostek (dni, godziny itp.)</t>
  </si>
  <si>
    <t>Dojazdy po mieście w miejscowości reazlizacji stażu (miesiąc 1):</t>
  </si>
  <si>
    <t>Dojazdy po mieście w miejscowości reazlizacji stażu (miesiąc 2):</t>
  </si>
  <si>
    <t>7-8</t>
  </si>
  <si>
    <t>Umowa najmu/ faktura/rachunek (miesiac 2)</t>
  </si>
  <si>
    <t>zakwaterowanie za 1 miesiąc realizacji stazu - jedna fv/rach lub suma fv/rach za dany miesiac (okres zakwaterowania musi się chociaż czesciowo pokrywac z okresem realizacji stazu)</t>
  </si>
  <si>
    <t>zakwaterowanie za 2 miesiąc realizacji stazu - jedna fv/rach lub suma fv/rach za dany miesiac (okres zakwaterowania musi się chociaż czesciowo pokrywac z okresem realizacji stazu)</t>
  </si>
  <si>
    <t>ilość dni jakiego dotyczy przedmiotowy dokument</t>
  </si>
  <si>
    <t>Razem do wypłaty
(w tym)</t>
  </si>
  <si>
    <t xml:space="preserve"> wynagrodznie stażowe</t>
  </si>
  <si>
    <t>pozostałe wydatki w projekcie (zakwaterowanie, dojazdy)</t>
  </si>
  <si>
    <t>Kwota załącznika/ dokumentu w cześci dotyczącej projektu</t>
  </si>
  <si>
    <t>w tym: (pierwszy miesiąc stażu - liczba dni)</t>
  </si>
  <si>
    <t xml:space="preserve">
drugi miesiąc stażu - liczba dni</t>
  </si>
  <si>
    <t>Akademii Wychowania Fizycznego
im. Bronisława Czecha
al. Jana Pawła II 78; 31-571 Kraków</t>
  </si>
  <si>
    <t>Ilość godzin zrealizowanego w projekcie stażu:</t>
  </si>
  <si>
    <t>stawka jednostkowa</t>
  </si>
  <si>
    <t>iloczyn liczby dni stażu lub zakwaterowania w jego trakcie wg. dokumentu (w zalezności co krótsze) w danym miesiącu x stawka za dzień wynikajaca z dokumentu (maks. 35 zł/dzień ), przy zakwaterowaniu w akademiku AWF Kraków - 2/3 faktycznie poniesionych kosztów</t>
  </si>
  <si>
    <t>dojazdy po mieście w miejscowości realizacji stażu (jedna fv/rach, bilet lub suma fv/rach/biletow za dany miesiac) - okres za jaki przedkladany jest bilet musi pokrywac się chociaz czesciowo z okresem realizacji stazu w danym miesiacu</t>
  </si>
  <si>
    <t>9-10</t>
  </si>
  <si>
    <t>11-12</t>
  </si>
  <si>
    <t xml:space="preserve">
*dotyczy tylko osób zamieszkałych ponad 50 km od miejsca realizacji stażu</t>
  </si>
  <si>
    <t>WNIOSEK O WYPŁATĘ WYNAGRODZENIA STAŻOWEGO I ZWROT PONIESIONYCH PRZEZ STAŻYSTĘ WYDATKÓW ZWIĄZANYCH Z REALIZACJĄ STAŻU W RAMACH PROJEKTU "Kompleksowy Program Rozwoju AWF Kraków szansą na zwiększenie potencjału uczelni w regionie"</t>
  </si>
  <si>
    <t>Na podstawie zapisów regulaminu projektu "Kompleksowy Program Rozwoju AWF Kraków szansą na zwiększenie potencjału uczelni w regionie” oraz paragrafu 7 i 8  zawartej Umowy trójstronnej o realizację przeze mnie stażu w projekcie, niniejszym wnioskują o wypłatę na wskazany przeze mnie rachunek bankowy wynagrodzena stażowego oraz o zwrot poniesionych przeze mnie wydatków zwiazanych z reazlizacją stażu, zgodnie z poniższym zestawieniem:</t>
  </si>
  <si>
    <t>na podstawie przedstawionych dokumentów (faktury, rachunki, bilety - do wysokości przedłożonych dokumentów za okres realizacja stażu), jednak nie wiecej niż 50 zł łacznie za 2 mies.</t>
  </si>
  <si>
    <t>na podstawie przedstawionych dokumentów (faktury, rachunki, bilety - do wysokości przedłożonych dokumentów za okres realizacji stażu), jednak nie wiecej niż 50 zł łącznie</t>
  </si>
  <si>
    <t>POWR.03.05.00-00-ZR66/….../….../……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</si>
</sst>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9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2"/>
      <color theme="1" tint="4.9989318521683403E-2"/>
      <name val="Czcionka tekstu podstawowego"/>
      <charset val="238"/>
    </font>
    <font>
      <sz val="8"/>
      <color rgb="FFFF0000"/>
      <name val="Czcionka tekstu podstawowego"/>
      <family val="2"/>
      <charset val="238"/>
    </font>
    <font>
      <sz val="14"/>
      <color theme="0"/>
      <name val="Czcionka tekstu podstawowego"/>
      <family val="2"/>
      <charset val="238"/>
    </font>
    <font>
      <sz val="8"/>
      <color theme="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0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18" xfId="0" applyFont="1" applyBorder="1" applyAlignment="1">
      <alignment horizontal="right" vertical="top" wrapText="1"/>
    </xf>
    <xf numFmtId="0" fontId="2" fillId="0" borderId="22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2" fontId="7" fillId="0" borderId="10" xfId="0" applyNumberFormat="1" applyFont="1" applyBorder="1" applyAlignment="1">
      <alignment vertical="top" wrapText="1"/>
    </xf>
    <xf numFmtId="49" fontId="7" fillId="0" borderId="23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vertical="top" wrapText="1"/>
    </xf>
    <xf numFmtId="2" fontId="7" fillId="0" borderId="1" xfId="0" applyNumberFormat="1" applyFont="1" applyBorder="1" applyAlignment="1">
      <alignment vertical="top" wrapText="1"/>
    </xf>
    <xf numFmtId="49" fontId="7" fillId="0" borderId="18" xfId="0" applyNumberFormat="1" applyFont="1" applyFill="1" applyBorder="1" applyAlignment="1">
      <alignment horizontal="right" vertical="top" wrapText="1"/>
    </xf>
    <xf numFmtId="0" fontId="2" fillId="0" borderId="19" xfId="0" applyFont="1" applyBorder="1" applyAlignment="1">
      <alignment vertical="top" wrapText="1"/>
    </xf>
    <xf numFmtId="49" fontId="7" fillId="0" borderId="21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4" fontId="4" fillId="0" borderId="10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7" fillId="0" borderId="21" xfId="0" applyFont="1" applyBorder="1" applyAlignment="1">
      <alignment horizontal="right" vertical="top" wrapText="1"/>
    </xf>
    <xf numFmtId="0" fontId="15" fillId="0" borderId="1" xfId="0" applyFont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7" fillId="0" borderId="1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0" fontId="2" fillId="0" borderId="3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2" fontId="7" fillId="0" borderId="9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vertical="top" wrapText="1"/>
    </xf>
    <xf numFmtId="2" fontId="13" fillId="0" borderId="0" xfId="0" applyNumberFormat="1" applyFont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2" fontId="14" fillId="0" borderId="0" xfId="0" applyNumberFormat="1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7" fillId="2" borderId="15" xfId="0" applyFont="1" applyFill="1" applyBorder="1" applyAlignment="1" applyProtection="1">
      <alignment vertical="top" wrapText="1"/>
      <protection locked="0"/>
    </xf>
    <xf numFmtId="4" fontId="7" fillId="2" borderId="29" xfId="0" applyNumberFormat="1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4" fontId="9" fillId="0" borderId="31" xfId="0" applyNumberFormat="1" applyFont="1" applyBorder="1" applyAlignment="1">
      <alignment vertical="top" wrapText="1"/>
    </xf>
    <xf numFmtId="4" fontId="4" fillId="0" borderId="26" xfId="0" applyNumberFormat="1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7" fillId="2" borderId="15" xfId="0" applyNumberFormat="1" applyFont="1" applyFill="1" applyBorder="1" applyAlignment="1" applyProtection="1">
      <alignment horizontal="right" vertical="top" wrapText="1"/>
      <protection locked="0"/>
    </xf>
    <xf numFmtId="164" fontId="7" fillId="0" borderId="1" xfId="0" applyNumberFormat="1" applyFont="1" applyBorder="1" applyAlignment="1">
      <alignment horizontal="right" vertical="top" wrapText="1"/>
    </xf>
    <xf numFmtId="164" fontId="7" fillId="0" borderId="20" xfId="0" applyNumberFormat="1" applyFont="1" applyBorder="1" applyAlignment="1">
      <alignment horizontal="right" vertical="top" wrapText="1"/>
    </xf>
    <xf numFmtId="0" fontId="0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164" fontId="14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vertical="top" wrapText="1"/>
    </xf>
    <xf numFmtId="0" fontId="7" fillId="2" borderId="10" xfId="0" applyFont="1" applyFill="1" applyBorder="1" applyAlignment="1" applyProtection="1">
      <alignment vertical="top" wrapText="1"/>
      <protection locked="0"/>
    </xf>
    <xf numFmtId="4" fontId="7" fillId="2" borderId="10" xfId="0" applyNumberFormat="1" applyFont="1" applyFill="1" applyBorder="1" applyAlignment="1" applyProtection="1">
      <alignment vertical="top" wrapText="1"/>
      <protection locked="0"/>
    </xf>
    <xf numFmtId="0" fontId="0" fillId="2" borderId="23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4" fillId="0" borderId="27" xfId="0" applyNumberFormat="1" applyFont="1" applyBorder="1" applyAlignment="1">
      <alignment horizontal="left" vertical="top" wrapText="1"/>
    </xf>
    <xf numFmtId="2" fontId="4" fillId="0" borderId="28" xfId="0" applyNumberFormat="1" applyFont="1" applyBorder="1" applyAlignment="1">
      <alignment horizontal="left" vertical="top" wrapText="1"/>
    </xf>
    <xf numFmtId="0" fontId="4" fillId="0" borderId="34" xfId="0" applyFont="1" applyBorder="1" applyAlignment="1">
      <alignment horizontal="left" wrapText="1"/>
    </xf>
    <xf numFmtId="2" fontId="2" fillId="0" borderId="27" xfId="0" applyNumberFormat="1" applyFont="1" applyBorder="1" applyAlignment="1">
      <alignment horizontal="right" vertical="top" wrapText="1"/>
    </xf>
    <xf numFmtId="2" fontId="2" fillId="0" borderId="28" xfId="0" applyNumberFormat="1" applyFont="1" applyBorder="1" applyAlignment="1">
      <alignment horizontal="right" vertical="top" wrapText="1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442913</xdr:colOff>
      <xdr:row>0</xdr:row>
      <xdr:rowOff>123825</xdr:rowOff>
    </xdr:from>
    <xdr:to>
      <xdr:col>6</xdr:col>
      <xdr:colOff>809625</xdr:colOff>
      <xdr:row>5</xdr:row>
      <xdr:rowOff>161925</xdr:rowOff>
    </xdr:to>
    <xdr:pic>
      <xdr:nvPicPr>
        <xdr:cNvPr id="3" name="Obraz 2" descr="FE_Wiedza_Edukacja_Rozwoj_rgb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71663" y="123825"/>
          <a:ext cx="5736431" cy="93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N60"/>
  <sheetViews>
    <sheetView tabSelected="1" zoomScale="70" zoomScaleNormal="70" workbookViewId="0">
      <selection activeCell="E17" sqref="E17:F17"/>
    </sheetView>
  </sheetViews>
  <sheetFormatPr defaultRowHeight="14.25"/>
  <cols>
    <col min="1" max="1" width="4.25" style="2" customWidth="1"/>
    <col min="2" max="2" width="14.5" style="1" customWidth="1"/>
    <col min="3" max="3" width="28.75" style="1" customWidth="1"/>
    <col min="4" max="4" width="16.125" style="1" customWidth="1"/>
    <col min="5" max="5" width="12.25" style="1" customWidth="1"/>
    <col min="6" max="6" width="13.5" style="2" customWidth="1"/>
    <col min="7" max="7" width="13.375" style="2" customWidth="1"/>
    <col min="8" max="8" width="14.625" style="2" customWidth="1"/>
    <col min="9" max="16384" width="9" style="2"/>
  </cols>
  <sheetData>
    <row r="8" spans="2:8" ht="38.25" customHeight="1">
      <c r="B8" s="7" t="s">
        <v>7</v>
      </c>
      <c r="C8" s="91" t="str">
        <f>G15&amp;" - "&amp;C15</f>
        <v xml:space="preserve">POWR.03.05.00-00-ZR66/….../….../…… - </v>
      </c>
      <c r="D8" s="91"/>
      <c r="E8" s="91"/>
      <c r="G8" s="8" t="s">
        <v>8</v>
      </c>
      <c r="H8" s="63"/>
    </row>
    <row r="9" spans="2:8" ht="46.5" customHeight="1">
      <c r="B9" s="36" t="s">
        <v>15</v>
      </c>
      <c r="C9" s="112" t="s">
        <v>73</v>
      </c>
      <c r="D9" s="112"/>
      <c r="G9" s="41" t="s">
        <v>9</v>
      </c>
      <c r="H9" s="41" t="s">
        <v>10</v>
      </c>
    </row>
    <row r="10" spans="2:8" ht="6" customHeight="1"/>
    <row r="11" spans="2:8" ht="6" customHeight="1"/>
    <row r="13" spans="2:8" ht="28.5" customHeight="1">
      <c r="B13" s="107" t="s">
        <v>0</v>
      </c>
      <c r="C13" s="108"/>
      <c r="D13" s="40"/>
      <c r="E13" s="107" t="s">
        <v>11</v>
      </c>
      <c r="F13" s="109"/>
      <c r="G13" s="109"/>
      <c r="H13" s="108"/>
    </row>
    <row r="14" spans="2:8" ht="9.75" customHeight="1">
      <c r="B14" s="3"/>
      <c r="C14" s="4"/>
      <c r="E14" s="3"/>
      <c r="F14" s="5"/>
      <c r="G14" s="5"/>
      <c r="H14" s="6"/>
    </row>
    <row r="15" spans="2:8" ht="33" customHeight="1">
      <c r="B15" s="37" t="s">
        <v>1</v>
      </c>
      <c r="C15" s="71"/>
      <c r="E15" s="110" t="s">
        <v>5</v>
      </c>
      <c r="F15" s="110"/>
      <c r="G15" s="101" t="s">
        <v>85</v>
      </c>
      <c r="H15" s="102"/>
    </row>
    <row r="16" spans="2:8" ht="59.25" customHeight="1">
      <c r="B16" s="38" t="s">
        <v>2</v>
      </c>
      <c r="C16" s="62"/>
      <c r="E16" s="106" t="s">
        <v>6</v>
      </c>
      <c r="F16" s="106"/>
      <c r="G16" s="103"/>
      <c r="H16" s="104"/>
    </row>
    <row r="17" spans="2:8" ht="28.5" customHeight="1">
      <c r="B17" s="39"/>
      <c r="C17" s="80"/>
      <c r="E17" s="111" t="s">
        <v>51</v>
      </c>
      <c r="F17" s="111"/>
      <c r="G17" s="103"/>
      <c r="H17" s="104"/>
    </row>
    <row r="18" spans="2:8" ht="25.5" customHeight="1">
      <c r="B18" s="37" t="s">
        <v>3</v>
      </c>
      <c r="C18" s="71"/>
      <c r="E18" s="100"/>
      <c r="F18" s="100"/>
      <c r="G18" s="103"/>
      <c r="H18" s="104"/>
    </row>
    <row r="19" spans="2:8" ht="28.5" customHeight="1">
      <c r="B19" s="37" t="s">
        <v>13</v>
      </c>
      <c r="C19" s="67"/>
      <c r="E19" s="106" t="s">
        <v>4</v>
      </c>
      <c r="F19" s="106"/>
      <c r="G19" s="105"/>
      <c r="H19" s="105"/>
    </row>
    <row r="20" spans="2:8" ht="41.25" customHeight="1">
      <c r="E20" s="87" t="s">
        <v>50</v>
      </c>
      <c r="F20" s="88"/>
      <c r="G20" s="89">
        <f>G21+H21</f>
        <v>0</v>
      </c>
      <c r="H20" s="90"/>
    </row>
    <row r="21" spans="2:8" ht="46.5" customHeight="1">
      <c r="E21" s="45" t="s">
        <v>71</v>
      </c>
      <c r="F21" s="45" t="s">
        <v>72</v>
      </c>
      <c r="G21" s="70"/>
      <c r="H21" s="61"/>
    </row>
    <row r="22" spans="2:8" ht="42" customHeight="1">
      <c r="E22" s="87" t="s">
        <v>74</v>
      </c>
      <c r="F22" s="88"/>
      <c r="G22" s="98"/>
      <c r="H22" s="99"/>
    </row>
    <row r="23" spans="2:8" ht="27" customHeight="1"/>
    <row r="24" spans="2:8" ht="63.75" customHeight="1">
      <c r="C24" s="91" t="s">
        <v>81</v>
      </c>
      <c r="D24" s="91"/>
      <c r="E24" s="91"/>
      <c r="F24" s="91"/>
      <c r="G24" s="91"/>
    </row>
    <row r="27" spans="2:8">
      <c r="B27" s="92" t="s">
        <v>82</v>
      </c>
      <c r="C27" s="92"/>
      <c r="D27" s="92"/>
      <c r="E27" s="92"/>
      <c r="F27" s="92"/>
      <c r="G27" s="92"/>
      <c r="H27" s="92"/>
    </row>
    <row r="28" spans="2:8">
      <c r="B28" s="92"/>
      <c r="C28" s="92"/>
      <c r="D28" s="92"/>
      <c r="E28" s="92"/>
      <c r="F28" s="92"/>
      <c r="G28" s="92"/>
      <c r="H28" s="92"/>
    </row>
    <row r="29" spans="2:8">
      <c r="B29" s="92"/>
      <c r="C29" s="92"/>
      <c r="D29" s="92"/>
      <c r="E29" s="92"/>
      <c r="F29" s="92"/>
      <c r="G29" s="92"/>
      <c r="H29" s="92"/>
    </row>
    <row r="30" spans="2:8">
      <c r="B30" s="92"/>
      <c r="C30" s="92"/>
      <c r="D30" s="92"/>
      <c r="E30" s="92"/>
      <c r="F30" s="92"/>
      <c r="G30" s="92"/>
      <c r="H30" s="92"/>
    </row>
    <row r="31" spans="2:8">
      <c r="B31" s="92"/>
      <c r="C31" s="92"/>
      <c r="D31" s="92"/>
      <c r="E31" s="92"/>
      <c r="F31" s="92"/>
      <c r="G31" s="92"/>
      <c r="H31" s="92"/>
    </row>
    <row r="32" spans="2:8" ht="15" thickBot="1"/>
    <row r="33" spans="1:10" ht="63" customHeight="1" thickBot="1">
      <c r="B33" s="10" t="s">
        <v>14</v>
      </c>
      <c r="C33" s="11" t="s">
        <v>16</v>
      </c>
      <c r="D33" s="11" t="s">
        <v>75</v>
      </c>
      <c r="E33" s="11" t="s">
        <v>59</v>
      </c>
      <c r="F33" s="11" t="s">
        <v>17</v>
      </c>
      <c r="G33" s="12" t="s">
        <v>18</v>
      </c>
    </row>
    <row r="34" spans="1:10" ht="63.75">
      <c r="B34" s="25" t="s">
        <v>12</v>
      </c>
      <c r="C34" s="26" t="s">
        <v>31</v>
      </c>
      <c r="D34" s="27">
        <v>18.5</v>
      </c>
      <c r="E34" s="27">
        <f>G22</f>
        <v>0</v>
      </c>
      <c r="F34" s="42">
        <f>D34*E34</f>
        <v>0</v>
      </c>
      <c r="G34" s="28" t="s">
        <v>45</v>
      </c>
    </row>
    <row r="35" spans="1:10" ht="112.5" customHeight="1">
      <c r="B35" s="29" t="s">
        <v>57</v>
      </c>
      <c r="C35" s="17" t="s">
        <v>76</v>
      </c>
      <c r="D35" s="30">
        <f>ROUND(IF(E49=0,0,IF(E49/F49&gt;35,35,E49/F49)),2)</f>
        <v>0</v>
      </c>
      <c r="E35" s="30">
        <f>IF(G21&gt;F49,F49,G21)</f>
        <v>0</v>
      </c>
      <c r="F35" s="43">
        <f>ROUND(IF(OR(D35,E35)&gt;0,D35*E35,0),2)</f>
        <v>0</v>
      </c>
      <c r="G35" s="31" t="s">
        <v>52</v>
      </c>
      <c r="I35" s="46"/>
      <c r="J35" s="75"/>
    </row>
    <row r="36" spans="1:10" ht="106.5" customHeight="1">
      <c r="B36" s="29" t="s">
        <v>58</v>
      </c>
      <c r="C36" s="17" t="s">
        <v>76</v>
      </c>
      <c r="D36" s="30">
        <f>ROUND(IF(E51=0,0,IF(E51/F51&gt;35,35,E51/F51)),2)</f>
        <v>0</v>
      </c>
      <c r="E36" s="30">
        <f>IF(H21&gt;F51,F51,H21)</f>
        <v>0</v>
      </c>
      <c r="F36" s="43">
        <f>IF(OR(D36,E36)&gt;0,D36*E36,0)</f>
        <v>0</v>
      </c>
      <c r="G36" s="31" t="s">
        <v>62</v>
      </c>
      <c r="I36" s="46"/>
    </row>
    <row r="37" spans="1:10" ht="81" customHeight="1">
      <c r="B37" s="29" t="s">
        <v>60</v>
      </c>
      <c r="C37" s="17" t="s">
        <v>84</v>
      </c>
      <c r="D37" s="73">
        <f>IF(E53=0,0,E53/F53)</f>
        <v>0</v>
      </c>
      <c r="E37" s="55">
        <f>G21</f>
        <v>0</v>
      </c>
      <c r="F37" s="43">
        <f>ROUND(IF(J37&gt;50,50,J37),2)</f>
        <v>0</v>
      </c>
      <c r="G37" s="31" t="s">
        <v>78</v>
      </c>
      <c r="I37" s="46"/>
      <c r="J37" s="59">
        <f>IF(OR(D37,E37)&gt;0,D37*E37,0)</f>
        <v>0</v>
      </c>
    </row>
    <row r="38" spans="1:10" ht="80.25" customHeight="1" thickBot="1">
      <c r="B38" s="32" t="s">
        <v>61</v>
      </c>
      <c r="C38" s="20" t="s">
        <v>83</v>
      </c>
      <c r="D38" s="74">
        <f>IF(E55=0,0,E55/F55)</f>
        <v>0</v>
      </c>
      <c r="E38" s="55">
        <f>H21</f>
        <v>0</v>
      </c>
      <c r="F38" s="58">
        <f>ROUND(IF(F37+J38&gt;50,50-F37,J38),2)</f>
        <v>0</v>
      </c>
      <c r="G38" s="33" t="s">
        <v>79</v>
      </c>
      <c r="I38" s="46"/>
      <c r="J38" s="60">
        <f>IF(OR(D38,E38)&gt;0,D38*E38,0)</f>
        <v>0</v>
      </c>
    </row>
    <row r="39" spans="1:10" ht="33.75" customHeight="1" thickBot="1">
      <c r="B39" s="34"/>
      <c r="C39" s="35"/>
      <c r="D39" s="93" t="s">
        <v>67</v>
      </c>
      <c r="E39" s="94"/>
      <c r="F39" s="68">
        <f>SUM(F34:F38)</f>
        <v>0</v>
      </c>
      <c r="G39" s="35"/>
    </row>
    <row r="40" spans="1:10" ht="27" customHeight="1" thickBot="1">
      <c r="B40" s="34"/>
      <c r="C40" s="35"/>
      <c r="D40" s="96" t="s">
        <v>68</v>
      </c>
      <c r="E40" s="97"/>
      <c r="F40" s="69">
        <f>F34</f>
        <v>0</v>
      </c>
      <c r="G40" s="35"/>
    </row>
    <row r="41" spans="1:10" ht="33.75" customHeight="1" thickBot="1">
      <c r="B41" s="34"/>
      <c r="C41" s="35"/>
      <c r="D41" s="96" t="s">
        <v>69</v>
      </c>
      <c r="E41" s="97"/>
      <c r="F41" s="69">
        <f>F39-F40</f>
        <v>0</v>
      </c>
      <c r="G41" s="35"/>
    </row>
    <row r="42" spans="1:10" ht="72.75" customHeight="1">
      <c r="B42" s="85" t="s">
        <v>80</v>
      </c>
      <c r="C42" s="85"/>
      <c r="D42" s="85"/>
      <c r="F42" s="57"/>
    </row>
    <row r="43" spans="1:10" ht="30" customHeight="1" thickBot="1">
      <c r="B43" s="95" t="s">
        <v>19</v>
      </c>
      <c r="C43" s="95"/>
    </row>
    <row r="44" spans="1:10" ht="78.75" customHeight="1" thickBot="1">
      <c r="A44" s="53" t="s">
        <v>47</v>
      </c>
      <c r="B44" s="54" t="s">
        <v>46</v>
      </c>
      <c r="C44" s="54" t="s">
        <v>43</v>
      </c>
      <c r="D44" s="54" t="s">
        <v>24</v>
      </c>
      <c r="E44" s="52" t="s">
        <v>70</v>
      </c>
      <c r="F44" s="52" t="s">
        <v>66</v>
      </c>
    </row>
    <row r="45" spans="1:10" ht="38.25" customHeight="1">
      <c r="A45" s="13" t="s">
        <v>20</v>
      </c>
      <c r="B45" s="14" t="s">
        <v>27</v>
      </c>
      <c r="C45" s="14" t="s">
        <v>32</v>
      </c>
      <c r="D45" s="14" t="str">
        <f>G15</f>
        <v>POWR.03.05.00-00-ZR66/….../….../……</v>
      </c>
      <c r="E45" s="47" t="s">
        <v>39</v>
      </c>
      <c r="F45" s="15" t="s">
        <v>39</v>
      </c>
    </row>
    <row r="46" spans="1:10" ht="38.25" customHeight="1">
      <c r="A46" s="16" t="s">
        <v>21</v>
      </c>
      <c r="B46" s="17" t="s">
        <v>28</v>
      </c>
      <c r="C46" s="17" t="s">
        <v>32</v>
      </c>
      <c r="D46" s="17" t="str">
        <f>D45</f>
        <v>POWR.03.05.00-00-ZR66/….../….../……</v>
      </c>
      <c r="E46" s="48" t="s">
        <v>39</v>
      </c>
      <c r="F46" s="18" t="s">
        <v>39</v>
      </c>
    </row>
    <row r="47" spans="1:10" ht="38.25" customHeight="1">
      <c r="A47" s="16" t="s">
        <v>22</v>
      </c>
      <c r="B47" s="17" t="s">
        <v>29</v>
      </c>
      <c r="C47" s="17" t="s">
        <v>32</v>
      </c>
      <c r="D47" s="17" t="str">
        <f>D45</f>
        <v>POWR.03.05.00-00-ZR66/….../….../……</v>
      </c>
      <c r="E47" s="48" t="s">
        <v>39</v>
      </c>
      <c r="F47" s="18" t="s">
        <v>39</v>
      </c>
    </row>
    <row r="48" spans="1:10" ht="38.25" customHeight="1" thickBot="1">
      <c r="A48" s="19" t="s">
        <v>23</v>
      </c>
      <c r="B48" s="20" t="s">
        <v>30</v>
      </c>
      <c r="C48" s="20" t="s">
        <v>32</v>
      </c>
      <c r="D48" s="20" t="str">
        <f>D45</f>
        <v>POWR.03.05.00-00-ZR66/….../….../……</v>
      </c>
      <c r="E48" s="49" t="s">
        <v>39</v>
      </c>
      <c r="F48" s="21" t="s">
        <v>39</v>
      </c>
    </row>
    <row r="49" spans="1:14" ht="85.5" customHeight="1">
      <c r="A49" s="13" t="s">
        <v>25</v>
      </c>
      <c r="B49" s="14" t="s">
        <v>53</v>
      </c>
      <c r="C49" s="14" t="s">
        <v>64</v>
      </c>
      <c r="D49" s="64"/>
      <c r="E49" s="65"/>
      <c r="F49" s="66"/>
      <c r="H49" s="77" t="e">
        <f>E49/F49</f>
        <v>#DIV/0!</v>
      </c>
    </row>
    <row r="50" spans="1:14" ht="39" thickBot="1">
      <c r="A50" s="19" t="s">
        <v>26</v>
      </c>
      <c r="B50" s="20" t="s">
        <v>41</v>
      </c>
      <c r="C50" s="20" t="s">
        <v>40</v>
      </c>
      <c r="D50" s="22" t="s">
        <v>39</v>
      </c>
      <c r="E50" s="20" t="s">
        <v>39</v>
      </c>
      <c r="F50" s="21" t="s">
        <v>39</v>
      </c>
      <c r="H50" s="77"/>
      <c r="N50" s="56"/>
    </row>
    <row r="51" spans="1:14" ht="50.25" customHeight="1">
      <c r="A51" s="81" t="s">
        <v>33</v>
      </c>
      <c r="B51" s="26" t="s">
        <v>63</v>
      </c>
      <c r="C51" s="26" t="s">
        <v>65</v>
      </c>
      <c r="D51" s="82"/>
      <c r="E51" s="83"/>
      <c r="F51" s="84"/>
      <c r="H51" s="77" t="e">
        <f>E51/F51</f>
        <v>#DIV/0!</v>
      </c>
    </row>
    <row r="52" spans="1:14" ht="51.75" thickBot="1">
      <c r="A52" s="19" t="s">
        <v>34</v>
      </c>
      <c r="B52" s="20" t="s">
        <v>54</v>
      </c>
      <c r="C52" s="20" t="s">
        <v>40</v>
      </c>
      <c r="D52" s="22" t="s">
        <v>39</v>
      </c>
      <c r="E52" s="49" t="s">
        <v>39</v>
      </c>
      <c r="F52" s="21" t="s">
        <v>39</v>
      </c>
      <c r="H52" s="77"/>
    </row>
    <row r="53" spans="1:14" ht="96" customHeight="1">
      <c r="A53" s="13" t="s">
        <v>35</v>
      </c>
      <c r="B53" s="14" t="s">
        <v>55</v>
      </c>
      <c r="C53" s="14" t="s">
        <v>77</v>
      </c>
      <c r="D53" s="64"/>
      <c r="E53" s="65"/>
      <c r="F53" s="66"/>
      <c r="H53" s="78" t="e">
        <f>ROUND(E53/F53,2)</f>
        <v>#DIV/0!</v>
      </c>
    </row>
    <row r="54" spans="1:14" ht="39" thickBot="1">
      <c r="A54" s="16" t="s">
        <v>36</v>
      </c>
      <c r="B54" s="17" t="s">
        <v>42</v>
      </c>
      <c r="C54" s="17" t="s">
        <v>44</v>
      </c>
      <c r="D54" s="23" t="s">
        <v>39</v>
      </c>
      <c r="E54" s="50" t="s">
        <v>39</v>
      </c>
      <c r="F54" s="24" t="s">
        <v>39</v>
      </c>
      <c r="H54" s="79"/>
    </row>
    <row r="55" spans="1:14" ht="90" customHeight="1">
      <c r="A55" s="16" t="s">
        <v>37</v>
      </c>
      <c r="B55" s="14" t="s">
        <v>56</v>
      </c>
      <c r="C55" s="14" t="s">
        <v>77</v>
      </c>
      <c r="D55" s="72"/>
      <c r="E55" s="65"/>
      <c r="F55" s="66"/>
      <c r="H55" s="78" t="e">
        <f>ROUND(E55/F55,2)</f>
        <v>#DIV/0!</v>
      </c>
    </row>
    <row r="56" spans="1:14" ht="39" thickBot="1">
      <c r="A56" s="19" t="s">
        <v>38</v>
      </c>
      <c r="B56" s="20" t="s">
        <v>42</v>
      </c>
      <c r="C56" s="20" t="s">
        <v>44</v>
      </c>
      <c r="D56" s="22" t="s">
        <v>39</v>
      </c>
      <c r="E56" s="51" t="s">
        <v>39</v>
      </c>
      <c r="F56" s="44" t="s">
        <v>39</v>
      </c>
      <c r="H56" s="76"/>
    </row>
    <row r="59" spans="1:14">
      <c r="D59" s="86" t="s">
        <v>48</v>
      </c>
      <c r="E59" s="86"/>
    </row>
    <row r="60" spans="1:14">
      <c r="D60" s="9" t="s">
        <v>49</v>
      </c>
    </row>
  </sheetData>
  <sheetProtection password="CC92" sheet="1" objects="1" scenarios="1"/>
  <mergeCells count="26">
    <mergeCell ref="C8:E8"/>
    <mergeCell ref="E22:F22"/>
    <mergeCell ref="G22:H22"/>
    <mergeCell ref="E18:F18"/>
    <mergeCell ref="G15:H15"/>
    <mergeCell ref="G16:H16"/>
    <mergeCell ref="G17:H17"/>
    <mergeCell ref="G18:H18"/>
    <mergeCell ref="G19:H19"/>
    <mergeCell ref="E19:F19"/>
    <mergeCell ref="B13:C13"/>
    <mergeCell ref="E13:H13"/>
    <mergeCell ref="E15:F15"/>
    <mergeCell ref="E16:F16"/>
    <mergeCell ref="E17:F17"/>
    <mergeCell ref="C9:D9"/>
    <mergeCell ref="B42:D42"/>
    <mergeCell ref="D59:E59"/>
    <mergeCell ref="E20:F20"/>
    <mergeCell ref="G20:H20"/>
    <mergeCell ref="C24:G24"/>
    <mergeCell ref="B27:H31"/>
    <mergeCell ref="D39:E39"/>
    <mergeCell ref="B43:C43"/>
    <mergeCell ref="D40:E40"/>
    <mergeCell ref="D41:E41"/>
  </mergeCells>
  <dataValidations count="4">
    <dataValidation type="custom" allowBlank="1" showInputMessage="1" showErrorMessage="1" sqref="G20:H20">
      <formula1>G21+H21</formula1>
    </dataValidation>
    <dataValidation type="decimal" allowBlank="1" showInputMessage="1" showErrorMessage="1" sqref="G22:H22">
      <formula1>0.01</formula1>
      <formula2>120</formula2>
    </dataValidation>
    <dataValidation type="whole" allowBlank="1" showInputMessage="1" showErrorMessage="1" sqref="H21">
      <formula1>1</formula1>
      <formula2>31</formula2>
    </dataValidation>
    <dataValidation type="whole" allowBlank="1" showInputMessage="1" showErrorMessage="1" sqref="G21">
      <formula1>1</formula1>
      <formula2>40</formula2>
    </dataValidation>
  </dataValidations>
  <pageMargins left="0.70866141732283472" right="0.70866141732283472" top="0.55118110236220474" bottom="0.55118110236220474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Kopeć</dc:creator>
  <cp:lastModifiedBy>Rafał Kopeć</cp:lastModifiedBy>
  <cp:lastPrinted>2019-10-15T11:04:12Z</cp:lastPrinted>
  <dcterms:created xsi:type="dcterms:W3CDTF">2018-07-31T11:31:17Z</dcterms:created>
  <dcterms:modified xsi:type="dcterms:W3CDTF">2021-10-28T14:20:56Z</dcterms:modified>
</cp:coreProperties>
</file>